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76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15" i="1" l="1"/>
  <c r="D15" i="1"/>
  <c r="I4" i="1"/>
  <c r="H17" i="1" l="1"/>
  <c r="I14" i="1"/>
  <c r="I16" i="1" s="1"/>
  <c r="H16" i="1" s="1"/>
  <c r="H19" i="1" s="1"/>
  <c r="H6" i="1"/>
  <c r="I3" i="1"/>
  <c r="I5" i="1" s="1"/>
  <c r="H5" i="1" s="1"/>
  <c r="H8" i="1" s="1"/>
  <c r="H10" i="1" l="1"/>
  <c r="I10" i="1" s="1"/>
  <c r="H9" i="1"/>
  <c r="I9" i="1" s="1"/>
  <c r="H21" i="1"/>
  <c r="I21" i="1" s="1"/>
  <c r="H20" i="1"/>
  <c r="I20" i="1" s="1"/>
  <c r="D14" i="1"/>
  <c r="D16" i="1" s="1"/>
  <c r="C17" i="1" l="1"/>
  <c r="C16" i="1"/>
  <c r="C19" i="1" l="1"/>
  <c r="C6" i="1"/>
  <c r="D3" i="1"/>
  <c r="D5" i="1" s="1"/>
  <c r="C5" i="1" s="1"/>
  <c r="C21" i="1" l="1"/>
  <c r="D21" i="1" s="1"/>
  <c r="C20" i="1"/>
  <c r="D20" i="1" s="1"/>
  <c r="C8" i="1"/>
  <c r="C9" i="1" s="1"/>
  <c r="D9" i="1" s="1"/>
  <c r="C10" i="1" l="1"/>
  <c r="D10" i="1" s="1"/>
</calcChain>
</file>

<file path=xl/sharedStrings.xml><?xml version="1.0" encoding="utf-8"?>
<sst xmlns="http://schemas.openxmlformats.org/spreadsheetml/2006/main" count="28" uniqueCount="10">
  <si>
    <t>Stock Price&gt;&gt;</t>
  </si>
  <si>
    <t>Implied Volatility &gt;&gt;</t>
  </si>
  <si>
    <t>1 SD</t>
  </si>
  <si>
    <t>1 SD to the upside</t>
  </si>
  <si>
    <t>1 SD to the downside</t>
  </si>
  <si>
    <t>RUT</t>
  </si>
  <si>
    <t>NDX</t>
  </si>
  <si>
    <t xml:space="preserve"> &lt;&lt; Expiry date</t>
  </si>
  <si>
    <t>DIA</t>
  </si>
  <si>
    <t>SPY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</si>
</sst>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43" fontId="0" fillId="0" borderId="0" xfId="1" applyFont="1"/>
    <xf numFmtId="10" fontId="0" fillId="0" borderId="0" xfId="2" applyNumberFormat="1" applyFont="1"/>
    <xf numFmtId="0" fontId="0" fillId="0" borderId="0" xfId="0" applyAlignment="1">
      <alignment horizontal="right"/>
    </xf>
    <xf numFmtId="0" fontId="0" fillId="0" borderId="2" xfId="0" applyBorder="1"/>
    <xf numFmtId="0" fontId="0" fillId="0" borderId="4" xfId="0" applyBorder="1" applyAlignment="1">
      <alignment horizontal="right"/>
    </xf>
    <xf numFmtId="0" fontId="0" fillId="2" borderId="0" xfId="0" applyFill="1" applyBorder="1"/>
    <xf numFmtId="16" fontId="0" fillId="2" borderId="5" xfId="0" applyNumberFormat="1" applyFill="1" applyBorder="1"/>
    <xf numFmtId="0" fontId="0" fillId="0" borderId="5" xfId="0" applyBorder="1"/>
    <xf numFmtId="43" fontId="0" fillId="0" borderId="0" xfId="1" applyFont="1" applyBorder="1"/>
    <xf numFmtId="0" fontId="0" fillId="0" borderId="0" xfId="0" applyBorder="1"/>
    <xf numFmtId="0" fontId="2" fillId="0" borderId="4" xfId="0" applyFont="1" applyBorder="1" applyAlignment="1">
      <alignment horizontal="right"/>
    </xf>
    <xf numFmtId="164" fontId="0" fillId="3" borderId="0" xfId="1" applyNumberFormat="1" applyFont="1" applyFill="1" applyBorder="1"/>
    <xf numFmtId="10" fontId="0" fillId="3" borderId="5" xfId="2" applyNumberFormat="1" applyFont="1" applyFill="1" applyBorder="1"/>
    <xf numFmtId="164" fontId="0" fillId="3" borderId="7" xfId="1" applyNumberFormat="1" applyFont="1" applyFill="1" applyBorder="1"/>
    <xf numFmtId="10" fontId="0" fillId="3" borderId="8" xfId="2" applyNumberFormat="1" applyFont="1" applyFill="1" applyBorder="1"/>
    <xf numFmtId="0" fontId="2" fillId="3" borderId="4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center"/>
    </xf>
    <xf numFmtId="0" fontId="0" fillId="0" borderId="3" xfId="0" applyBorder="1"/>
    <xf numFmtId="16" fontId="0" fillId="0" borderId="5" xfId="0" applyNumberForma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showGridLines="0" tabSelected="1" workbookViewId="0">
      <selection activeCell="D5" sqref="D5"/>
    </sheetView>
  </sheetViews>
  <sheetFormatPr defaultRowHeight="15" x14ac:dyDescent="0.25"/>
  <cols>
    <col min="2" max="2" width="21.5703125" bestFit="1" customWidth="1"/>
    <col min="3" max="3" width="11.42578125" customWidth="1"/>
    <col min="4" max="4" width="12.28515625" bestFit="1" customWidth="1"/>
    <col min="6" max="6" width="11.5703125" bestFit="1" customWidth="1"/>
    <col min="7" max="7" width="21.5703125" bestFit="1" customWidth="1"/>
    <col min="8" max="8" width="11.42578125" customWidth="1"/>
    <col min="9" max="9" width="12.28515625" bestFit="1" customWidth="1"/>
  </cols>
  <sheetData>
    <row r="1" spans="2:10" ht="15.75" thickBot="1" x14ac:dyDescent="0.3"/>
    <row r="2" spans="2:10" x14ac:dyDescent="0.25">
      <c r="B2" s="18" t="s">
        <v>5</v>
      </c>
      <c r="C2" s="4"/>
      <c r="D2" s="19"/>
      <c r="G2" s="18" t="s">
        <v>8</v>
      </c>
      <c r="H2" s="4"/>
      <c r="I2" s="19"/>
    </row>
    <row r="3" spans="2:10" x14ac:dyDescent="0.25">
      <c r="B3" s="11" t="s">
        <v>0</v>
      </c>
      <c r="C3" s="6">
        <v>968</v>
      </c>
      <c r="D3" s="20">
        <f ca="1">TODAY()</f>
        <v>41667</v>
      </c>
      <c r="G3" s="11" t="s">
        <v>0</v>
      </c>
      <c r="H3" s="6">
        <v>158</v>
      </c>
      <c r="I3" s="20">
        <f ca="1">TODAY()</f>
        <v>41667</v>
      </c>
    </row>
    <row r="4" spans="2:10" x14ac:dyDescent="0.25">
      <c r="B4" s="11" t="s">
        <v>1</v>
      </c>
      <c r="C4" s="6">
        <v>0.1623</v>
      </c>
      <c r="D4" s="7">
        <v>41690</v>
      </c>
      <c r="E4" t="s">
        <v>7</v>
      </c>
      <c r="G4" s="11" t="s">
        <v>1</v>
      </c>
      <c r="H4" s="6">
        <v>0.14779999999999999</v>
      </c>
      <c r="I4" s="7">
        <f>D4</f>
        <v>41690</v>
      </c>
      <c r="J4" t="s">
        <v>7</v>
      </c>
    </row>
    <row r="5" spans="2:10" x14ac:dyDescent="0.25">
      <c r="B5" s="5"/>
      <c r="C5" s="9">
        <f ca="1">SQRT(D5)</f>
        <v>4.7958315233127191</v>
      </c>
      <c r="D5" s="8">
        <f ca="1">D4-D3</f>
        <v>23</v>
      </c>
      <c r="G5" s="5"/>
      <c r="H5" s="9">
        <f ca="1">SQRT(I5)</f>
        <v>4.7958315233127191</v>
      </c>
      <c r="I5" s="8">
        <f ca="1">I4-I3</f>
        <v>23</v>
      </c>
    </row>
    <row r="6" spans="2:10" x14ac:dyDescent="0.25">
      <c r="B6" s="5"/>
      <c r="C6" s="9">
        <f>SQRT(365)</f>
        <v>19.104973174542799</v>
      </c>
      <c r="D6" s="8"/>
      <c r="G6" s="5"/>
      <c r="H6" s="9">
        <f>SQRT(365)</f>
        <v>19.104973174542799</v>
      </c>
      <c r="I6" s="8"/>
    </row>
    <row r="7" spans="2:10" x14ac:dyDescent="0.25">
      <c r="B7" s="5"/>
      <c r="C7" s="10"/>
      <c r="D7" s="8"/>
      <c r="G7" s="5"/>
      <c r="H7" s="10"/>
      <c r="I7" s="8"/>
    </row>
    <row r="8" spans="2:10" x14ac:dyDescent="0.25">
      <c r="B8" s="11" t="s">
        <v>2</v>
      </c>
      <c r="C8" s="9">
        <f ca="1">(C3*C4*C5)/C6</f>
        <v>39.437680375188926</v>
      </c>
      <c r="D8" s="8"/>
      <c r="G8" s="11" t="s">
        <v>2</v>
      </c>
      <c r="H8" s="9">
        <f ca="1">(H3*H4*H5)/H6</f>
        <v>5.8620430943205477</v>
      </c>
      <c r="I8" s="8"/>
    </row>
    <row r="9" spans="2:10" x14ac:dyDescent="0.25">
      <c r="B9" s="16" t="s">
        <v>3</v>
      </c>
      <c r="C9" s="12">
        <f ca="1">C3+C8</f>
        <v>1007.437680375189</v>
      </c>
      <c r="D9" s="13">
        <f ca="1">C9/C3-1</f>
        <v>4.0741405346269577E-2</v>
      </c>
      <c r="G9" s="16" t="s">
        <v>3</v>
      </c>
      <c r="H9" s="12">
        <f ca="1">H3+H8</f>
        <v>163.86204309432054</v>
      </c>
      <c r="I9" s="13">
        <f ca="1">H9/H3-1</f>
        <v>3.7101538571648884E-2</v>
      </c>
    </row>
    <row r="10" spans="2:10" ht="15.75" thickBot="1" x14ac:dyDescent="0.3">
      <c r="B10" s="17" t="s">
        <v>4</v>
      </c>
      <c r="C10" s="14">
        <f ca="1">C3-C8</f>
        <v>928.56231962481104</v>
      </c>
      <c r="D10" s="15">
        <f ca="1">C10/C3-1</f>
        <v>-4.0741405346269577E-2</v>
      </c>
      <c r="G10" s="17" t="s">
        <v>4</v>
      </c>
      <c r="H10" s="14">
        <f ca="1">H3-H8</f>
        <v>152.13795690567946</v>
      </c>
      <c r="I10" s="15">
        <f ca="1">H10/H3-1</f>
        <v>-3.7101538571648995E-2</v>
      </c>
    </row>
    <row r="11" spans="2:10" x14ac:dyDescent="0.25">
      <c r="B11" s="3"/>
      <c r="F11" s="1"/>
      <c r="G11" s="3"/>
    </row>
    <row r="12" spans="2:10" ht="15.75" thickBot="1" x14ac:dyDescent="0.3">
      <c r="B12" s="3"/>
      <c r="F12" s="1"/>
      <c r="G12" s="3"/>
    </row>
    <row r="13" spans="2:10" x14ac:dyDescent="0.25">
      <c r="B13" s="18" t="s">
        <v>6</v>
      </c>
      <c r="C13" s="4"/>
      <c r="D13" s="19"/>
      <c r="F13" s="1"/>
      <c r="G13" s="18" t="s">
        <v>9</v>
      </c>
      <c r="H13" s="4"/>
      <c r="I13" s="19"/>
    </row>
    <row r="14" spans="2:10" x14ac:dyDescent="0.25">
      <c r="B14" s="11" t="s">
        <v>0</v>
      </c>
      <c r="C14" s="6">
        <v>2820</v>
      </c>
      <c r="D14" s="20">
        <f ca="1">TODAY()</f>
        <v>41667</v>
      </c>
      <c r="F14" s="1"/>
      <c r="G14" s="11" t="s">
        <v>0</v>
      </c>
      <c r="H14" s="6">
        <v>162</v>
      </c>
      <c r="I14" s="20">
        <f ca="1">TODAY()</f>
        <v>41667</v>
      </c>
    </row>
    <row r="15" spans="2:10" x14ac:dyDescent="0.25">
      <c r="B15" s="11" t="s">
        <v>1</v>
      </c>
      <c r="C15" s="6">
        <v>0.15429999999999999</v>
      </c>
      <c r="D15" s="7">
        <f>D4</f>
        <v>41690</v>
      </c>
      <c r="E15" t="s">
        <v>7</v>
      </c>
      <c r="F15" s="1"/>
      <c r="G15" s="11" t="s">
        <v>1</v>
      </c>
      <c r="H15" s="6">
        <v>0.13400000000000001</v>
      </c>
      <c r="I15" s="7">
        <f>D4</f>
        <v>41690</v>
      </c>
      <c r="J15" t="s">
        <v>7</v>
      </c>
    </row>
    <row r="16" spans="2:10" x14ac:dyDescent="0.25">
      <c r="B16" s="11"/>
      <c r="C16" s="9">
        <f ca="1">SQRT(D16)</f>
        <v>4.7958315233127191</v>
      </c>
      <c r="D16" s="8">
        <f ca="1">D15-D14</f>
        <v>23</v>
      </c>
      <c r="F16" s="1"/>
      <c r="G16" s="11"/>
      <c r="H16" s="9">
        <f ca="1">SQRT(I16)</f>
        <v>4.7958315233127191</v>
      </c>
      <c r="I16" s="8">
        <f ca="1">I15-I14</f>
        <v>23</v>
      </c>
    </row>
    <row r="17" spans="2:10" x14ac:dyDescent="0.25">
      <c r="B17" s="11"/>
      <c r="C17" s="9">
        <f>SQRT(365)</f>
        <v>19.104973174542799</v>
      </c>
      <c r="D17" s="8"/>
      <c r="F17" s="1"/>
      <c r="G17" s="11"/>
      <c r="H17" s="9">
        <f>SQRT(365)</f>
        <v>19.104973174542799</v>
      </c>
      <c r="I17" s="8"/>
    </row>
    <row r="18" spans="2:10" x14ac:dyDescent="0.25">
      <c r="B18" s="11"/>
      <c r="C18" s="10"/>
      <c r="D18" s="8"/>
      <c r="F18" s="1"/>
      <c r="G18" s="11"/>
      <c r="H18" s="10"/>
      <c r="I18" s="8"/>
    </row>
    <row r="19" spans="2:10" x14ac:dyDescent="0.25">
      <c r="B19" s="11" t="s">
        <v>2</v>
      </c>
      <c r="C19" s="9">
        <f ca="1">(C14*C15*C16)/C17</f>
        <v>109.22763242576021</v>
      </c>
      <c r="D19" s="8"/>
      <c r="E19" s="2"/>
      <c r="F19" s="1"/>
      <c r="G19" s="11" t="s">
        <v>2</v>
      </c>
      <c r="H19" s="9">
        <f ca="1">(H14*H15*H16)/H17</f>
        <v>5.4492570995491025</v>
      </c>
      <c r="I19" s="8"/>
      <c r="J19" s="2"/>
    </row>
    <row r="20" spans="2:10" x14ac:dyDescent="0.25">
      <c r="B20" s="16" t="s">
        <v>3</v>
      </c>
      <c r="C20" s="12">
        <f ca="1">C14+C19</f>
        <v>2929.22763242576</v>
      </c>
      <c r="D20" s="13">
        <f ca="1">C20/C14-1</f>
        <v>3.8733202987858206E-2</v>
      </c>
      <c r="F20" s="1"/>
      <c r="G20" s="16" t="s">
        <v>3</v>
      </c>
      <c r="H20" s="12">
        <f ca="1">H14+H19</f>
        <v>167.4492570995491</v>
      </c>
      <c r="I20" s="13">
        <f ca="1">H20/H14-1</f>
        <v>3.3637389503389459E-2</v>
      </c>
    </row>
    <row r="21" spans="2:10" ht="15.75" thickBot="1" x14ac:dyDescent="0.3">
      <c r="B21" s="17" t="s">
        <v>4</v>
      </c>
      <c r="C21" s="14">
        <f ca="1">C14-C19</f>
        <v>2710.77236757424</v>
      </c>
      <c r="D21" s="15">
        <f ca="1">C21/C14-1</f>
        <v>-3.8733202987858206E-2</v>
      </c>
      <c r="F21" s="1"/>
      <c r="G21" s="17" t="s">
        <v>4</v>
      </c>
      <c r="H21" s="14">
        <f ca="1">H14-H19</f>
        <v>156.5507429004509</v>
      </c>
      <c r="I21" s="15">
        <f ca="1">H21/H14-1</f>
        <v>-3.3637389503389459E-2</v>
      </c>
    </row>
    <row r="23" spans="2:10" x14ac:dyDescent="0.25">
      <c r="D23" s="2"/>
      <c r="I23" s="2"/>
    </row>
    <row r="29" spans="2:10" x14ac:dyDescent="0.25">
      <c r="F29" s="1"/>
    </row>
    <row r="30" spans="2:10" x14ac:dyDescent="0.25">
      <c r="D30" s="2"/>
      <c r="F30" s="1"/>
      <c r="I30" s="2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McMaster</dc:creator>
  <cp:lastModifiedBy>Gavin McMaster</cp:lastModifiedBy>
  <dcterms:created xsi:type="dcterms:W3CDTF">2012-12-04T14:21:05Z</dcterms:created>
  <dcterms:modified xsi:type="dcterms:W3CDTF">2014-01-29T01:37:54Z</dcterms:modified>
</cp:coreProperties>
</file>